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4965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<sst xmlns="http://schemas.openxmlformats.org/spreadsheetml/2006/main" count="270" uniqueCount="224">
  <si>
    <t>Total</t>
  </si>
  <si>
    <t>FTE*</t>
  </si>
  <si>
    <t>*FTE=full time + parttime/3</t>
  </si>
  <si>
    <t>By Permanent Home Address</t>
  </si>
  <si>
    <t>By Attendance Status</t>
  </si>
  <si>
    <t>By Tuition Range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</si>
  <si>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</si>
  <si>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</si>
  <si>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</si>
  <si>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</si>
  <si>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</si>
  <si>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</si>
  <si>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</si>
  <si>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</si>
  <si>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</si>
  <si>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</si>
  <si>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</si>
  <si>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</si>
  <si>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</si>
  <si>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</si>
  <si>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</si>
  <si>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</si>
  <si>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</si>
  <si>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</si>
  <si>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</si>
  <si>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Fine &amp; Applied Arts </t>
  </si>
  <si>
    <t xml:space="preserve">General Studies </t>
  </si>
  <si>
    <t xml:space="preserve">Grainger Engineering </t>
  </si>
  <si>
    <t xml:space="preserve">Liberal Arts &amp; Sci </t>
  </si>
  <si>
    <t xml:space="preserve">Media </t>
  </si>
  <si>
    <t xml:space="preserve">School of Information Sciences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</si>
  <si>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</si>
  <si>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</si>
  <si>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</si>
  <si>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</si>
  <si>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</si>
  <si>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</si>
  <si>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</si>
  <si>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</si>
  <si>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</si>
  <si>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</si>
  <si>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>By Sex</t>
  </si>
  <si>
    <t>Fall 2022 New Beginning Freshmen 10-Day Profile</t>
  </si>
  <si>
    <t>PUBLICATION DATE:  September 8, 2022</t>
  </si>
  <si>
    <t xml:space="preserve">Native American </t>
  </si>
  <si>
    <t xml:space="preserve">Men </t>
  </si>
  <si>
    <t xml:space="preserve">Women </t>
  </si>
  <si>
    <t xml:space="preserve">Washington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</si>
  <si>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</si>
  <si>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</si>
  <si>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</si>
  <si>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</si>
  <si>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Arizona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</si>
  <si>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</si>
  <si>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</si>
  <si>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</si>
  <si>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</si>
  <si>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</si>
  <si>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</si>
  <si>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</si>
  <si>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</si>
  <si>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</si>
  <si>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</si>
  <si>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</si>
  <si>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</si>
  <si>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</si>
  <si>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</si>
  <si>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</si>
  <si>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</si>
  <si>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</si>
  <si>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</si>
  <si>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</si>
  <si>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</si>
  <si>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</si>
  <si>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</si>
  <si>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</si>
  <si>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</si>
  <si>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</si>
  <si>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</si>
  <si>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</si>
  <si>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</si>
  <si>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</si>
  <si>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</si>
  <si>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</si>
  <si>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</si>
  <si>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</si>
  <si>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</si>
  <si>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Tennessee </t>
  </si>
  <si>
    <t xml:space="preserve">Texas </t>
  </si>
  <si>
    <t xml:space="preserve">Utah </t>
  </si>
  <si>
    <t xml:space="preserve">Virginia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</si>
  <si>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</si>
  <si>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</si>
  <si>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</si>
  <si>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</si>
  <si>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</si>
  <si>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</si>
  <si>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</si>
  <si>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</si>
  <si>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</si>
  <si>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</si>
  <si>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</si>
  <si>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</si>
  <si>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</si>
  <si>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</si>
  <si>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</si>
  <si>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</si>
  <si>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</si>
  <si>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</si>
  <si>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</si>
  <si>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</si>
  <si>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</si>
  <si>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</si>
  <si>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</si>
  <si>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</si>
  <si>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</si>
  <si>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</si>
  <si>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</si>
  <si>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</si>
  <si>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</si>
  <si>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</si>
  <si>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</si>
  <si>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</si>
  <si>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</si>
  <si>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</si>
  <si>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</si>
  <si>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</si>
  <si>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</si>
  <si>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</si>
  <si>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</si>
  <si>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</si>
  <si>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</si>
  <si>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</si>
  <si>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</si>
  <si>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</si>
  <si>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</si>
  <si>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</si>
  <si>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</si>
  <si>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</si>
  <si>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</si>
  <si>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</si>
  <si>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</si>
  <si>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</si>
  <si>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</si>
  <si>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</si>
  <si>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</si>
  <si>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</si>
  <si>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</si>
  <si>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</si>
  <si>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</si>
  <si>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</si>
  <si>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</si>
  <si>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</si>
  <si>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</si>
  <si>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</si>
  <si>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</si>
  <si>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</si>
  <si>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</si>
  <si>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</si>
  <si>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</si>
  <si>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</si>
  <si>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</si>
  <si>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</si>
  <si>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</si>
  <si>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</si>
  <si>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</si>
  <si>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</si>
  <si>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</si>
  <si>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</si>
  <si>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</si>
  <si>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</si>
  <si>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</si>
  <si>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Scott </t>
  </si>
  <si>
    <t xml:space="preserve">Shelby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</si>
  <si>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</si>
  <si>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</si>
  <si>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</si>
  <si>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</si>
  <si>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</si>
  <si>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</si>
  <si>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</si>
  <si>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</si>
  <si>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</si>
  <si>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</si>
  <si>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</si>
  <si>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Australia </t>
  </si>
  <si>
    <t xml:space="preserve">Azerbaijan </t>
  </si>
  <si>
    <t xml:space="preserve">Bahamas </t>
  </si>
  <si>
    <t xml:space="preserve">Bangladesh </t>
  </si>
  <si>
    <t xml:space="preserve">Brazil </t>
  </si>
  <si>
    <t xml:space="preserve">Canada </t>
  </si>
  <si>
    <t xml:space="preserve">China </t>
  </si>
  <si>
    <t xml:space="preserve">Colombia </t>
  </si>
  <si>
    <t xml:space="preserve">Czech Republic </t>
  </si>
  <si>
    <t xml:space="preserve">Denmark </t>
  </si>
  <si>
    <t xml:space="preserve">Ecuador </t>
  </si>
  <si>
    <t xml:space="preserve">Egypt </t>
  </si>
  <si>
    <t xml:space="preserve">Finland </t>
  </si>
  <si>
    <t xml:space="preserve">France </t>
  </si>
  <si>
    <t xml:space="preserve">Germany </t>
  </si>
  <si>
    <t xml:space="preserve">Greece </t>
  </si>
  <si>
    <t xml:space="preserve">Guatemala </t>
  </si>
  <si>
    <t xml:space="preserve">Hong Kong </t>
  </si>
  <si>
    <t xml:space="preserve">Hong Kong (China) </t>
  </si>
  <si>
    <t xml:space="preserve">India </t>
  </si>
  <si>
    <t xml:space="preserve">Indonesia </t>
  </si>
  <si>
    <t xml:space="preserve">Italy </t>
  </si>
  <si>
    <t xml:space="preserve">Japan </t>
  </si>
  <si>
    <t xml:space="preserve">Kazakhstan </t>
  </si>
  <si>
    <t xml:space="preserve">Kenya </t>
  </si>
  <si>
    <t xml:space="preserve">Latvia </t>
  </si>
  <si>
    <t xml:space="preserve">Lebanon </t>
  </si>
  <si>
    <t xml:space="preserve">Lithuania </t>
  </si>
  <si>
    <t xml:space="preserve">Malaysia </t>
  </si>
  <si>
    <t xml:space="preserve">Mexico </t>
  </si>
  <si>
    <t xml:space="preserve">Mongolia </t>
  </si>
  <si>
    <t xml:space="preserve">New Zealand </t>
  </si>
  <si>
    <t xml:space="preserve">Nigeria </t>
  </si>
  <si>
    <t xml:space="preserve">North Korea </t>
  </si>
  <si>
    <t xml:space="preserve">Oman </t>
  </si>
  <si>
    <t xml:space="preserve">Pakistan </t>
  </si>
  <si>
    <t xml:space="preserve">Panama </t>
  </si>
  <si>
    <t xml:space="preserve">Peru </t>
  </si>
  <si>
    <t xml:space="preserve">Philippines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</si>
</sst>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tabSelected="1" zoomScalePageLayoutView="0" workbookViewId="0" topLeftCell="A2">
      <selection activeCell="F19" sqref="F19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33" width="19.57421875" style="1" customWidth="1"/>
    <col min="34" max="34" width="6.140625" style="1" bestFit="1" customWidth="1"/>
    <col min="35" max="35" width="5.8515625" style="1" bestFit="1" customWidth="1"/>
    <col min="36" max="16384" width="9.140625" style="1" customWidth="1"/>
  </cols>
  <sheetData>
    <row r="1" spans="1:31" ht="15.75" customHeight="1">
      <c r="A1" s="4" t="s">
        <v>42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9</v>
      </c>
      <c r="Q1" s="4" t="s">
        <v>42</v>
      </c>
      <c r="AE1" s="53" t="s">
        <v>9</v>
      </c>
    </row>
    <row r="2" spans="1:31" ht="11.25" customHeight="1">
      <c r="A2" s="93" t="s">
        <v>20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43</v>
      </c>
      <c r="Q2" s="93" t="s">
        <v>20</v>
      </c>
      <c r="AE2" s="63" t="s">
        <v>43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2" ht="11.25" customHeight="1">
      <c r="A4" s="49" t="s">
        <v>10</v>
      </c>
      <c r="B4" s="49"/>
      <c r="C4" s="64"/>
      <c r="D4" s="9"/>
      <c r="E4" s="50" t="s">
        <v>8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12</v>
      </c>
      <c r="R4" s="57"/>
      <c r="S4" s="57"/>
      <c r="T4" s="5"/>
      <c r="U4" s="56" t="s">
        <v>12</v>
      </c>
      <c r="V4" s="57"/>
      <c r="W4" s="57"/>
      <c r="Y4" s="56" t="s">
        <v>12</v>
      </c>
      <c r="Z4" s="57"/>
      <c r="AA4" s="57"/>
      <c r="AB4" s="5"/>
      <c r="AC4" s="47" t="s">
        <v>11</v>
      </c>
      <c r="AD4" s="39"/>
      <c r="AE4" s="39"/>
      <c r="AF4" s="5"/>
    </row>
    <row r="5" spans="1:32" ht="11.25" customHeight="1">
      <c r="A5" s="51"/>
      <c r="B5" s="51" t="s">
        <v>13</v>
      </c>
      <c r="C5" s="12" t="s">
        <v>14</v>
      </c>
      <c r="D5" s="9"/>
      <c r="E5" s="15"/>
      <c r="F5" s="17" t="s">
        <v>13</v>
      </c>
      <c r="G5" s="17" t="s">
        <v>14</v>
      </c>
      <c r="H5" s="9"/>
      <c r="I5" s="13"/>
      <c r="J5" s="16" t="s">
        <v>13</v>
      </c>
      <c r="K5" s="16" t="s">
        <v>14</v>
      </c>
      <c r="L5" s="9"/>
      <c r="M5" s="13"/>
      <c r="N5" s="16" t="s">
        <v>13</v>
      </c>
      <c r="O5" s="16" t="s">
        <v>14</v>
      </c>
      <c r="P5" s="2"/>
      <c r="Q5" s="57"/>
      <c r="R5" s="58" t="s">
        <v>13</v>
      </c>
      <c r="S5" s="58" t="s">
        <v>14</v>
      </c>
      <c r="T5" s="5"/>
      <c r="U5" s="57"/>
      <c r="V5" s="58" t="s">
        <v>13</v>
      </c>
      <c r="W5" s="58" t="s">
        <v>14</v>
      </c>
      <c r="Y5" s="57"/>
      <c r="Z5" s="58" t="s">
        <v>13</v>
      </c>
      <c r="AA5" s="58" t="s">
        <v>14</v>
      </c>
      <c r="AB5" s="5"/>
      <c r="AC5" s="39"/>
      <c r="AD5" s="36" t="s">
        <v>13</v>
      </c>
      <c r="AE5" s="36" t="s">
        <v>14</v>
      </c>
      <c r="AF5" s="5"/>
    </row>
    <row r="6" spans="1:32" ht="11.25" customHeight="1">
      <c r="A6" s="14" t="s">
        <v>21</v>
      </c>
      <c r="B6" s="14">
        <v>434</v>
      </c>
      <c r="C6" s="88">
        <f>B6/$B$18</f>
        <v>0.05454316953625738</v>
      </c>
      <c r="D6" s="9"/>
      <c r="E6" s="15">
        <v>1997</v>
      </c>
      <c r="F6" s="17">
        <v>1</v>
      </c>
      <c r="G6" s="81">
        <f>F6/$F$15</f>
        <v>0.00012567550584391103</v>
      </c>
      <c r="H6" s="9"/>
      <c r="I6" s="13" t="s">
        <v>51</v>
      </c>
      <c r="J6" s="13">
        <v>2</v>
      </c>
      <c r="K6" s="68">
        <f>J6/$N$12</f>
        <v>0.00025135101168782207</v>
      </c>
      <c r="L6" s="9"/>
      <c r="M6" s="13" t="s">
        <v>47</v>
      </c>
      <c r="N6" s="18">
        <v>33</v>
      </c>
      <c r="O6" s="68">
        <f>N6/$N$12</f>
        <v>0.004147291692849064</v>
      </c>
      <c r="P6" s="2"/>
      <c r="Q6" s="57" t="s">
        <v>98</v>
      </c>
      <c r="R6" s="59">
        <v>7</v>
      </c>
      <c r="S6" s="66">
        <f>R6/$Z$16</f>
        <v>0.0012440021325750845</v>
      </c>
      <c r="T6" s="5"/>
      <c r="U6" s="57" t="s">
        <v>138</v>
      </c>
      <c r="V6" s="59">
        <v>40</v>
      </c>
      <c r="W6" s="66">
        <f>V6/$Z$16</f>
        <v>0.007108583614714768</v>
      </c>
      <c r="Y6" s="57" t="s">
        <v>178</v>
      </c>
      <c r="Z6" s="59">
        <v>3</v>
      </c>
      <c r="AA6" s="66">
        <f>Z6/$Z$16</f>
        <v>0.0005331437711036076</v>
      </c>
      <c r="AB6" s="5"/>
      <c r="AC6" s="39" t="s">
        <v>185</v>
      </c>
      <c r="AD6" s="60">
        <v>1</v>
      </c>
      <c r="AE6" s="67">
        <f>AD6/$AD$45</f>
        <v>0.0009074410163339383</v>
      </c>
      <c r="AF6" s="5"/>
    </row>
    <row r="7" spans="1:32" ht="11.25" customHeight="1">
      <c r="A7" s="14" t="s">
        <v>22</v>
      </c>
      <c r="B7" s="14">
        <v>345</v>
      </c>
      <c r="C7" s="88">
        <f aca="true" t="shared" si="0" ref="C7:C18">B7/$B$18</f>
        <v>0.0433580495161493</v>
      </c>
      <c r="D7" s="9"/>
      <c r="E7" s="15">
        <v>1999</v>
      </c>
      <c r="F7" s="17">
        <v>1</v>
      </c>
      <c r="G7" s="81">
        <f>F7/$F$15</f>
        <v>0.00012567550584391103</v>
      </c>
      <c r="H7" s="9"/>
      <c r="I7" s="13" t="s">
        <v>52</v>
      </c>
      <c r="J7" s="13">
        <v>17</v>
      </c>
      <c r="K7" s="68">
        <f>J7/$N$12</f>
        <v>0.002136483599346487</v>
      </c>
      <c r="L7" s="9"/>
      <c r="M7" s="13" t="s">
        <v>48</v>
      </c>
      <c r="N7" s="18">
        <v>14</v>
      </c>
      <c r="O7" s="68">
        <f>N7/$N$12</f>
        <v>0.0017594570818147543</v>
      </c>
      <c r="P7" s="2"/>
      <c r="Q7" s="57" t="s">
        <v>99</v>
      </c>
      <c r="R7" s="59">
        <v>5</v>
      </c>
      <c r="S7" s="66">
        <f>R7/$Z$16</f>
        <v>0.000888572951839346</v>
      </c>
      <c r="T7" s="5"/>
      <c r="U7" s="57" t="s">
        <v>139</v>
      </c>
      <c r="V7" s="59">
        <v>9</v>
      </c>
      <c r="W7" s="66">
        <f>V7/$Z$16</f>
        <v>0.0015994313133108227</v>
      </c>
      <c r="Y7" s="57" t="s">
        <v>47</v>
      </c>
      <c r="Z7" s="59">
        <v>2</v>
      </c>
      <c r="AA7" s="66">
        <f>Z7/$Z$16</f>
        <v>0.00035542918073573843</v>
      </c>
      <c r="AB7" s="5"/>
      <c r="AC7" s="39" t="s">
        <v>186</v>
      </c>
      <c r="AD7" s="60">
        <v>1</v>
      </c>
      <c r="AE7" s="67">
        <f>AD7/$AD$45</f>
        <v>0.0009074410163339383</v>
      </c>
      <c r="AF7" s="5"/>
    </row>
    <row r="8" spans="1:32" ht="11.25" customHeight="1">
      <c r="A8" s="14" t="s">
        <v>23</v>
      </c>
      <c r="B8" s="14">
        <v>568</v>
      </c>
      <c r="C8" s="88">
        <f t="shared" si="0"/>
        <v>0.07138368731934146</v>
      </c>
      <c r="D8" s="9"/>
      <c r="E8" s="15">
        <v>2000</v>
      </c>
      <c r="F8" s="17">
        <v>3</v>
      </c>
      <c r="G8" s="81">
        <f>F8/$F$15</f>
        <v>0.00037702651753173305</v>
      </c>
      <c r="H8" s="9"/>
      <c r="I8" s="13" t="s">
        <v>53</v>
      </c>
      <c r="J8" s="13">
        <v>274</v>
      </c>
      <c r="K8" s="68">
        <f>J8/$N$12</f>
        <v>0.03443508860123162</v>
      </c>
      <c r="L8" s="9"/>
      <c r="M8" s="13" t="s">
        <v>49</v>
      </c>
      <c r="N8" s="18">
        <v>1</v>
      </c>
      <c r="O8" s="68">
        <f>N8/$N$12</f>
        <v>0.00012567550584391103</v>
      </c>
      <c r="P8" s="2"/>
      <c r="Q8" s="57" t="s">
        <v>100</v>
      </c>
      <c r="R8" s="59">
        <v>14</v>
      </c>
      <c r="S8" s="66">
        <f>R8/$Z$16</f>
        <v>0.002488004265150169</v>
      </c>
      <c r="T8" s="5"/>
      <c r="U8" s="57" t="s">
        <v>140</v>
      </c>
      <c r="V8" s="59">
        <v>23</v>
      </c>
      <c r="W8" s="66">
        <f>V8/$Z$16</f>
        <v>0.004087435578460991</v>
      </c>
      <c r="Y8" s="57" t="s">
        <v>179</v>
      </c>
      <c r="Z8" s="59">
        <v>2</v>
      </c>
      <c r="AA8" s="66">
        <f>Z8/$Z$16</f>
        <v>0.00035542918073573843</v>
      </c>
      <c r="AB8" s="5"/>
      <c r="AC8" s="39" t="s">
        <v>187</v>
      </c>
      <c r="AD8" s="60">
        <v>1</v>
      </c>
      <c r="AE8" s="67">
        <f>AD8/$AD$45</f>
        <v>0.0009074410163339383</v>
      </c>
      <c r="AF8" s="5"/>
    </row>
    <row r="9" spans="1:32" ht="11.25" customHeight="1">
      <c r="A9" s="14" t="s">
        <v>24</v>
      </c>
      <c r="B9" s="14">
        <v>156</v>
      </c>
      <c r="C9" s="88">
        <f t="shared" si="0"/>
        <v>0.01960537891165012</v>
      </c>
      <c r="D9" s="9"/>
      <c r="E9" s="15">
        <v>2001</v>
      </c>
      <c r="F9" s="17">
        <v>24</v>
      </c>
      <c r="G9" s="81">
        <f>F9/$F$15</f>
        <v>0.0030162121402538644</v>
      </c>
      <c r="H9" s="9"/>
      <c r="I9" s="13" t="s">
        <v>54</v>
      </c>
      <c r="J9" s="13">
        <v>9</v>
      </c>
      <c r="K9" s="68">
        <f>J9/$N$12</f>
        <v>0.001131079552595199</v>
      </c>
      <c r="L9" s="9"/>
      <c r="M9" s="13" t="s">
        <v>50</v>
      </c>
      <c r="N9" s="13">
        <v>1335</v>
      </c>
      <c r="O9" s="68">
        <f>N9/$N$12</f>
        <v>0.1677768003016212</v>
      </c>
      <c r="P9" s="2"/>
      <c r="Q9" s="57" t="s">
        <v>101</v>
      </c>
      <c r="R9" s="59">
        <v>12</v>
      </c>
      <c r="S9" s="66">
        <f>R9/$Z$16</f>
        <v>0.0021325750844144306</v>
      </c>
      <c r="T9" s="5"/>
      <c r="U9" s="57" t="s">
        <v>141</v>
      </c>
      <c r="V9" s="59">
        <v>543</v>
      </c>
      <c r="W9" s="66">
        <f>V9/$Z$16</f>
        <v>0.09649902256975297</v>
      </c>
      <c r="Y9" s="57" t="s">
        <v>38</v>
      </c>
      <c r="Z9" s="59">
        <v>1</v>
      </c>
      <c r="AA9" s="66">
        <f>Z9/$Z$16</f>
        <v>0.00017771459036786921</v>
      </c>
      <c r="AB9" s="5"/>
      <c r="AC9" s="39" t="s">
        <v>188</v>
      </c>
      <c r="AD9" s="60">
        <v>1</v>
      </c>
      <c r="AE9" s="67">
        <f>AD9/$AD$45</f>
        <v>0.0009074410163339383</v>
      </c>
      <c r="AF9" s="5"/>
    </row>
    <row r="10" spans="1:32" ht="11.25" customHeight="1">
      <c r="A10" s="14" t="s">
        <v>25</v>
      </c>
      <c r="B10" s="14">
        <v>359</v>
      </c>
      <c r="C10" s="88">
        <f t="shared" si="0"/>
        <v>0.045117506597964055</v>
      </c>
      <c r="D10" s="9"/>
      <c r="E10" s="15">
        <v>2002</v>
      </c>
      <c r="F10" s="17">
        <v>115</v>
      </c>
      <c r="G10" s="81">
        <f>F10/$F$15</f>
        <v>0.014452683172049768</v>
      </c>
      <c r="H10" s="9"/>
      <c r="I10" s="13" t="s">
        <v>55</v>
      </c>
      <c r="J10" s="13">
        <v>8</v>
      </c>
      <c r="K10" s="68">
        <f>J10/$N$12</f>
        <v>0.0010054040467512883</v>
      </c>
      <c r="L10" s="9"/>
      <c r="M10" s="13" t="s">
        <v>40</v>
      </c>
      <c r="N10" s="13">
        <v>111</v>
      </c>
      <c r="O10" s="68">
        <f>N10/$N$12</f>
        <v>0.013949981148674124</v>
      </c>
      <c r="P10" s="2"/>
      <c r="Q10" s="57" t="s">
        <v>102</v>
      </c>
      <c r="R10" s="59">
        <v>2</v>
      </c>
      <c r="S10" s="66">
        <f>R10/$Z$16</f>
        <v>0.00035542918073573843</v>
      </c>
      <c r="T10" s="5"/>
      <c r="U10" s="57" t="s">
        <v>142</v>
      </c>
      <c r="V10" s="59">
        <v>2</v>
      </c>
      <c r="W10" s="66">
        <f>V10/$Z$16</f>
        <v>0.00035542918073573843</v>
      </c>
      <c r="Y10" s="57" t="s">
        <v>180</v>
      </c>
      <c r="Z10" s="59">
        <v>11</v>
      </c>
      <c r="AA10" s="66">
        <f>Z10/$Z$16</f>
        <v>0.001954860494046561</v>
      </c>
      <c r="AB10" s="5"/>
      <c r="AC10" s="39" t="s">
        <v>189</v>
      </c>
      <c r="AD10" s="60">
        <v>4</v>
      </c>
      <c r="AE10" s="67">
        <f>AD10/$AD$45</f>
        <v>0.003629764065335753</v>
      </c>
      <c r="AF10" s="5"/>
    </row>
    <row r="11" spans="1:32" ht="11.25" customHeight="1">
      <c r="A11" s="14" t="s">
        <v>26</v>
      </c>
      <c r="B11" s="14">
        <v>1151</v>
      </c>
      <c r="C11" s="88">
        <f t="shared" si="0"/>
        <v>0.1446525072263416</v>
      </c>
      <c r="D11" s="9"/>
      <c r="E11" s="15">
        <v>2003</v>
      </c>
      <c r="F11" s="17">
        <v>2533</v>
      </c>
      <c r="G11" s="81">
        <f>F11/$F$15</f>
        <v>0.3183360563026266</v>
      </c>
      <c r="H11" s="9"/>
      <c r="I11" s="13" t="s">
        <v>56</v>
      </c>
      <c r="J11" s="13">
        <v>2</v>
      </c>
      <c r="K11" s="68">
        <f>J11/$N$12</f>
        <v>0.00025135101168782207</v>
      </c>
      <c r="L11" s="9"/>
      <c r="M11" s="22"/>
      <c r="N11" s="23"/>
      <c r="O11" s="68"/>
      <c r="Q11" s="57" t="s">
        <v>103</v>
      </c>
      <c r="R11" s="59">
        <v>5</v>
      </c>
      <c r="S11" s="66">
        <f>R11/$Z$16</f>
        <v>0.000888572951839346</v>
      </c>
      <c r="T11" s="5"/>
      <c r="U11" s="57" t="s">
        <v>143</v>
      </c>
      <c r="V11" s="59">
        <v>2</v>
      </c>
      <c r="W11" s="66">
        <f>V11/$Z$16</f>
        <v>0.00035542918073573843</v>
      </c>
      <c r="Y11" s="57" t="s">
        <v>181</v>
      </c>
      <c r="Z11" s="59">
        <v>380</v>
      </c>
      <c r="AA11" s="66">
        <f>Z11/$Z$16</f>
        <v>0.06753154433979029</v>
      </c>
      <c r="AB11" s="5"/>
      <c r="AC11" s="39" t="s">
        <v>190</v>
      </c>
      <c r="AD11" s="60">
        <v>17</v>
      </c>
      <c r="AE11" s="67">
        <f>AD11/$AD$45</f>
        <v>0.015426497277676952</v>
      </c>
      <c r="AF11" s="5"/>
    </row>
    <row r="12" spans="1:32" ht="11.25" customHeight="1">
      <c r="A12" s="14" t="s">
        <v>27</v>
      </c>
      <c r="B12" s="14">
        <v>2044</v>
      </c>
      <c r="C12" s="88">
        <f t="shared" si="0"/>
        <v>0.25688073394495414</v>
      </c>
      <c r="D12" s="9"/>
      <c r="E12" s="15">
        <v>2004</v>
      </c>
      <c r="F12" s="17">
        <v>5195</v>
      </c>
      <c r="G12" s="81">
        <f>F12/$F$15</f>
        <v>0.6528842528591178</v>
      </c>
      <c r="H12" s="9"/>
      <c r="I12" s="13" t="s">
        <v>57</v>
      </c>
      <c r="J12" s="13">
        <v>2</v>
      </c>
      <c r="K12" s="68">
        <f>J12/$N$12</f>
        <v>0.00025135101168782207</v>
      </c>
      <c r="L12" s="9"/>
      <c r="M12" s="22" t="s">
        <v>0</v>
      </c>
      <c r="N12" s="23">
        <f>SUM(N6:N10)+SUM(J6:J45)</f>
        <v>7957</v>
      </c>
      <c r="O12" s="68">
        <f>N12/$N$12</f>
        <v>1</v>
      </c>
      <c r="Q12" s="57" t="s">
        <v>104</v>
      </c>
      <c r="R12" s="59">
        <v>180</v>
      </c>
      <c r="S12" s="66">
        <f>R12/$Z$16</f>
        <v>0.03198862626621646</v>
      </c>
      <c r="T12" s="5"/>
      <c r="U12" s="57" t="s">
        <v>144</v>
      </c>
      <c r="V12" s="59">
        <v>3</v>
      </c>
      <c r="W12" s="66">
        <f>V12/$Z$16</f>
        <v>0.0005331437711036076</v>
      </c>
      <c r="Y12" s="57" t="s">
        <v>182</v>
      </c>
      <c r="Z12" s="59">
        <v>9</v>
      </c>
      <c r="AA12" s="66">
        <f>Z12/$Z$16</f>
        <v>0.0015994313133108227</v>
      </c>
      <c r="AB12" s="5"/>
      <c r="AC12" s="39" t="s">
        <v>191</v>
      </c>
      <c r="AD12" s="60">
        <v>708</v>
      </c>
      <c r="AE12" s="67">
        <f>AD12/$AD$45</f>
        <v>0.6424682395644283</v>
      </c>
      <c r="AF12" s="5"/>
    </row>
    <row r="13" spans="1:32" ht="11.25" customHeight="1">
      <c r="A13" s="14" t="s">
        <v>28</v>
      </c>
      <c r="B13" s="14">
        <v>2626</v>
      </c>
      <c r="C13" s="88">
        <f t="shared" si="0"/>
        <v>0.33002387834611036</v>
      </c>
      <c r="D13" s="9"/>
      <c r="E13" s="15">
        <v>2005</v>
      </c>
      <c r="F13" s="17">
        <v>83</v>
      </c>
      <c r="G13" s="81">
        <f>F13/$F$15</f>
        <v>0.010431066985044615</v>
      </c>
      <c r="H13" s="9"/>
      <c r="I13" s="13" t="s">
        <v>58</v>
      </c>
      <c r="J13" s="13">
        <v>22</v>
      </c>
      <c r="K13" s="68">
        <f>J13/$N$12</f>
        <v>0.0027648611285660423</v>
      </c>
      <c r="L13" s="9"/>
      <c r="M13" s="25"/>
      <c r="N13" s="20"/>
      <c r="O13" s="69"/>
      <c r="Q13" s="57" t="s">
        <v>105</v>
      </c>
      <c r="R13" s="59">
        <v>8</v>
      </c>
      <c r="S13" s="66">
        <f>R13/$Z$16</f>
        <v>0.0014217167229429537</v>
      </c>
      <c r="T13" s="5"/>
      <c r="U13" s="57" t="s">
        <v>145</v>
      </c>
      <c r="V13" s="59">
        <v>6</v>
      </c>
      <c r="W13" s="66">
        <f>V13/$Z$16</f>
        <v>0.0010662875422072153</v>
      </c>
      <c r="Y13" s="57" t="s">
        <v>183</v>
      </c>
      <c r="Z13" s="59">
        <v>38</v>
      </c>
      <c r="AA13" s="66">
        <f>Z13/$Z$16</f>
        <v>0.00675315443397903</v>
      </c>
      <c r="AB13" s="5"/>
      <c r="AC13" s="39" t="s">
        <v>192</v>
      </c>
      <c r="AD13" s="60">
        <v>1</v>
      </c>
      <c r="AE13" s="67">
        <f>AD13/$AD$45</f>
        <v>0.0009074410163339383</v>
      </c>
      <c r="AF13" s="5"/>
    </row>
    <row r="14" spans="1:32" ht="11.25" customHeight="1">
      <c r="A14" s="14" t="s">
        <v>29</v>
      </c>
      <c r="B14" s="14">
        <v>122</v>
      </c>
      <c r="C14" s="88">
        <f t="shared" si="0"/>
        <v>0.015332411712957145</v>
      </c>
      <c r="D14" s="9"/>
      <c r="E14" s="15">
        <v>2006</v>
      </c>
      <c r="F14" s="17">
        <v>2</v>
      </c>
      <c r="G14" s="81">
        <f>F14/$F$15</f>
        <v>0.00025135101168782207</v>
      </c>
      <c r="H14" s="9"/>
      <c r="I14" s="13" t="s">
        <v>59</v>
      </c>
      <c r="J14" s="13">
        <v>14</v>
      </c>
      <c r="K14" s="68">
        <f>J14/$N$12</f>
        <v>0.0017594570818147543</v>
      </c>
      <c r="L14" s="9"/>
      <c r="M14" s="25"/>
      <c r="N14" s="20"/>
      <c r="O14" s="69"/>
      <c r="Q14" s="57" t="s">
        <v>106</v>
      </c>
      <c r="R14" s="59">
        <v>2</v>
      </c>
      <c r="S14" s="66">
        <f>R14/$Z$16</f>
        <v>0.00035542918073573843</v>
      </c>
      <c r="T14" s="5"/>
      <c r="U14" s="57" t="s">
        <v>146</v>
      </c>
      <c r="V14" s="59">
        <v>25</v>
      </c>
      <c r="W14" s="66">
        <f>V14/$Z$16</f>
        <v>0.00444286475919673</v>
      </c>
      <c r="Y14" s="57" t="s">
        <v>184</v>
      </c>
      <c r="Z14" s="59">
        <v>14</v>
      </c>
      <c r="AA14" s="66">
        <f>Z14/$Z$16</f>
        <v>0.002488004265150169</v>
      </c>
      <c r="AB14" s="5"/>
      <c r="AC14" s="39" t="s">
        <v>193</v>
      </c>
      <c r="AD14" s="60">
        <v>1</v>
      </c>
      <c r="AE14" s="67">
        <f>AD14/$AD$45</f>
        <v>0.0009074410163339383</v>
      </c>
      <c r="AF14" s="5"/>
    </row>
    <row r="15" spans="1:32" ht="11.25" customHeight="1">
      <c r="A15" s="19" t="s">
        <v>30</v>
      </c>
      <c r="B15" s="19">
        <v>94</v>
      </c>
      <c r="C15" s="88">
        <f t="shared" si="0"/>
        <v>0.011813497549327636</v>
      </c>
      <c r="D15" s="9"/>
      <c r="E15" s="15" t="s">
        <v>0</v>
      </c>
      <c r="F15" s="17">
        <f>SUM(F6:F14)</f>
        <v>7957</v>
      </c>
      <c r="G15" s="81">
        <f>F15/$F$15</f>
        <v>1</v>
      </c>
      <c r="H15" s="9"/>
      <c r="I15" s="13" t="s">
        <v>60</v>
      </c>
      <c r="J15" s="13">
        <v>1</v>
      </c>
      <c r="K15" s="68">
        <f>J15/$N$12</f>
        <v>0.00012567550584391103</v>
      </c>
      <c r="L15" s="9"/>
      <c r="M15" s="9"/>
      <c r="N15" s="9"/>
      <c r="O15" s="70"/>
      <c r="Q15" s="57" t="s">
        <v>107</v>
      </c>
      <c r="R15" s="59">
        <v>3</v>
      </c>
      <c r="S15" s="66">
        <f>R15/$Z$16</f>
        <v>0.0005331437711036076</v>
      </c>
      <c r="T15" s="5"/>
      <c r="U15" s="57" t="s">
        <v>147</v>
      </c>
      <c r="V15" s="59">
        <v>6</v>
      </c>
      <c r="W15" s="66">
        <f>V15/$Z$16</f>
        <v>0.0010662875422072153</v>
      </c>
      <c r="Y15" s="57"/>
      <c r="Z15" s="59"/>
      <c r="AA15" s="66"/>
      <c r="AB15" s="5"/>
      <c r="AC15" s="39" t="s">
        <v>194</v>
      </c>
      <c r="AD15" s="60">
        <v>1</v>
      </c>
      <c r="AE15" s="67">
        <f>AD15/$AD$45</f>
        <v>0.0009074410163339383</v>
      </c>
      <c r="AF15" s="5"/>
    </row>
    <row r="16" spans="1:32" ht="11.25" customHeight="1">
      <c r="A16" s="19" t="s">
        <v>31</v>
      </c>
      <c r="B16" s="19">
        <v>58</v>
      </c>
      <c r="C16" s="88">
        <f t="shared" si="0"/>
        <v>0.007289179338946839</v>
      </c>
      <c r="D16" s="9"/>
      <c r="E16" s="15" t="s">
        <v>16</v>
      </c>
      <c r="F16" s="94">
        <v>18.533119625</v>
      </c>
      <c r="G16" s="81"/>
      <c r="H16" s="9"/>
      <c r="I16" s="13" t="s">
        <v>61</v>
      </c>
      <c r="J16" s="13">
        <v>5627</v>
      </c>
      <c r="K16" s="68">
        <f>J16/$N$12</f>
        <v>0.7071760713836873</v>
      </c>
      <c r="L16" s="9"/>
      <c r="M16" s="9"/>
      <c r="N16" s="9"/>
      <c r="O16" s="70"/>
      <c r="Q16" s="57" t="s">
        <v>108</v>
      </c>
      <c r="R16" s="59">
        <v>6</v>
      </c>
      <c r="S16" s="66">
        <f>R16/$Z$16</f>
        <v>0.0010662875422072153</v>
      </c>
      <c r="T16" s="5"/>
      <c r="U16" s="57" t="s">
        <v>148</v>
      </c>
      <c r="V16" s="59">
        <v>35</v>
      </c>
      <c r="W16" s="66">
        <f>V16/$Z$16</f>
        <v>0.006220010662875422</v>
      </c>
      <c r="Y16" s="57" t="s">
        <v>0</v>
      </c>
      <c r="Z16" s="59">
        <f>SUM(Z6:Z15)+SUM(V6:V45)+SUM(R6:R45)</f>
        <v>5627</v>
      </c>
      <c r="AA16" s="66">
        <f>Z16/$Z$16</f>
        <v>1</v>
      </c>
      <c r="AB16" s="5"/>
      <c r="AC16" s="39" t="s">
        <v>195</v>
      </c>
      <c r="AD16" s="60">
        <v>1</v>
      </c>
      <c r="AE16" s="67">
        <f>AD16/$AD$45</f>
        <v>0.0009074410163339383</v>
      </c>
      <c r="AF16" s="5"/>
    </row>
    <row r="17" spans="1:32" ht="11.25" customHeight="1">
      <c r="A17" s="19"/>
      <c r="B17" s="19"/>
      <c r="C17" s="88"/>
      <c r="D17" s="9"/>
      <c r="E17" s="25"/>
      <c r="F17" s="42"/>
      <c r="G17" s="87"/>
      <c r="H17" s="9"/>
      <c r="I17" s="13" t="s">
        <v>62</v>
      </c>
      <c r="J17" s="13">
        <v>18</v>
      </c>
      <c r="K17" s="68">
        <f>J17/$N$12</f>
        <v>0.002262159105190398</v>
      </c>
      <c r="L17" s="9"/>
      <c r="O17" s="71"/>
      <c r="Q17" s="57" t="s">
        <v>109</v>
      </c>
      <c r="R17" s="59">
        <v>2725</v>
      </c>
      <c r="S17" s="66">
        <f>R17/$Z$16</f>
        <v>0.48427225875244356</v>
      </c>
      <c r="T17" s="5"/>
      <c r="U17" s="57" t="s">
        <v>149</v>
      </c>
      <c r="V17" s="59">
        <v>3</v>
      </c>
      <c r="W17" s="66">
        <f>V17/$Z$16</f>
        <v>0.0005331437711036076</v>
      </c>
      <c r="Y17" s="57"/>
      <c r="Z17" s="59"/>
      <c r="AA17" s="66"/>
      <c r="AB17" s="5"/>
      <c r="AC17" s="39" t="s">
        <v>196</v>
      </c>
      <c r="AD17" s="60">
        <v>4</v>
      </c>
      <c r="AE17" s="67">
        <f>AD17/$AD$45</f>
        <v>0.003629764065335753</v>
      </c>
      <c r="AF17" s="5"/>
    </row>
    <row r="18" spans="1:32" ht="11.25" customHeight="1">
      <c r="A18" s="19" t="s">
        <v>0</v>
      </c>
      <c r="B18" s="19">
        <f>SUM(B6:B17)</f>
        <v>7957</v>
      </c>
      <c r="C18" s="88">
        <f t="shared" si="0"/>
        <v>1</v>
      </c>
      <c r="D18" s="9"/>
      <c r="E18" s="25"/>
      <c r="F18" s="42"/>
      <c r="G18" s="87"/>
      <c r="H18" s="9"/>
      <c r="I18" s="13" t="s">
        <v>63</v>
      </c>
      <c r="J18" s="13">
        <v>9</v>
      </c>
      <c r="K18" s="68">
        <f>J18/$N$12</f>
        <v>0.001131079552595199</v>
      </c>
      <c r="L18" s="9"/>
      <c r="M18" s="44" t="s">
        <v>4</v>
      </c>
      <c r="N18" s="27"/>
      <c r="O18" s="72"/>
      <c r="Q18" s="57" t="s">
        <v>110</v>
      </c>
      <c r="R18" s="59">
        <v>6</v>
      </c>
      <c r="S18" s="66">
        <f>R18/$Z$16</f>
        <v>0.0010662875422072153</v>
      </c>
      <c r="T18" s="5"/>
      <c r="U18" s="57" t="s">
        <v>150</v>
      </c>
      <c r="V18" s="59">
        <v>2</v>
      </c>
      <c r="W18" s="66">
        <f>V18/$Z$16</f>
        <v>0.00035542918073573843</v>
      </c>
      <c r="AB18" s="5"/>
      <c r="AC18" s="39" t="s">
        <v>197</v>
      </c>
      <c r="AD18" s="60">
        <v>1</v>
      </c>
      <c r="AE18" s="67">
        <f>AD18/$AD$45</f>
        <v>0.0009074410163339383</v>
      </c>
      <c r="AF18" s="5"/>
    </row>
    <row r="19" spans="1:32" ht="11.25" customHeight="1">
      <c r="A19" s="95"/>
      <c r="B19" s="95"/>
      <c r="C19" s="86"/>
      <c r="D19" s="9"/>
      <c r="E19" s="25"/>
      <c r="F19" s="42"/>
      <c r="G19" s="87"/>
      <c r="H19" s="9"/>
      <c r="I19" s="13" t="s">
        <v>64</v>
      </c>
      <c r="J19" s="13">
        <v>5</v>
      </c>
      <c r="K19" s="68">
        <f>J19/$N$12</f>
        <v>0.0006283775292195551</v>
      </c>
      <c r="L19" s="9"/>
      <c r="M19" s="27"/>
      <c r="N19" s="28" t="s">
        <v>13</v>
      </c>
      <c r="O19" s="73" t="s">
        <v>14</v>
      </c>
      <c r="Q19" s="57" t="s">
        <v>111</v>
      </c>
      <c r="R19" s="59">
        <v>3</v>
      </c>
      <c r="S19" s="66">
        <f>R19/$Z$16</f>
        <v>0.0005331437711036076</v>
      </c>
      <c r="T19" s="5"/>
      <c r="U19" s="57" t="s">
        <v>151</v>
      </c>
      <c r="V19" s="59">
        <v>6</v>
      </c>
      <c r="W19" s="66">
        <f>V19/$Z$16</f>
        <v>0.0010662875422072153</v>
      </c>
      <c r="AB19" s="5"/>
      <c r="AC19" s="39" t="s">
        <v>198</v>
      </c>
      <c r="AD19" s="60">
        <v>1</v>
      </c>
      <c r="AE19" s="67">
        <f>AD19/$AD$45</f>
        <v>0.0009074410163339383</v>
      </c>
      <c r="AF19" s="5"/>
    </row>
    <row r="20" spans="1:32" ht="11.25" customHeight="1">
      <c r="A20" s="25"/>
      <c r="B20" s="25"/>
      <c r="C20" s="86"/>
      <c r="D20" s="9"/>
      <c r="E20" s="25"/>
      <c r="F20" s="42"/>
      <c r="G20" s="87"/>
      <c r="H20" s="9"/>
      <c r="I20" s="13" t="s">
        <v>65</v>
      </c>
      <c r="J20" s="13">
        <v>5</v>
      </c>
      <c r="K20" s="68">
        <f>J20/$N$12</f>
        <v>0.0006283775292195551</v>
      </c>
      <c r="L20" s="9"/>
      <c r="M20" s="27" t="s">
        <v>91</v>
      </c>
      <c r="N20" s="27">
        <v>7946</v>
      </c>
      <c r="O20" s="72">
        <f>N20/$N$22</f>
        <v>0.998617569435717</v>
      </c>
      <c r="Q20" s="57" t="s">
        <v>112</v>
      </c>
      <c r="R20" s="59">
        <v>29</v>
      </c>
      <c r="S20" s="66">
        <f>R20/$Z$16</f>
        <v>0.005153723120668207</v>
      </c>
      <c r="T20" s="5"/>
      <c r="U20" s="57" t="s">
        <v>152</v>
      </c>
      <c r="V20" s="59">
        <v>116</v>
      </c>
      <c r="W20" s="66">
        <f>V20/$Z$16</f>
        <v>0.020614892482672828</v>
      </c>
      <c r="AB20" s="5"/>
      <c r="AC20" s="39" t="s">
        <v>199</v>
      </c>
      <c r="AD20" s="60">
        <v>1</v>
      </c>
      <c r="AE20" s="67">
        <f>AD20/$AD$45</f>
        <v>0.0009074410163339383</v>
      </c>
      <c r="AF20" s="5"/>
    </row>
    <row r="21" spans="1:32" ht="11.25" customHeight="1">
      <c r="A21" s="26"/>
      <c r="B21" s="26"/>
      <c r="C21" s="87"/>
      <c r="D21" s="9"/>
      <c r="E21" s="25"/>
      <c r="F21" s="42"/>
      <c r="G21" s="87"/>
      <c r="H21" s="9"/>
      <c r="I21" s="13" t="s">
        <v>66</v>
      </c>
      <c r="J21" s="13">
        <v>4</v>
      </c>
      <c r="K21" s="68">
        <f>J21/$N$12</f>
        <v>0.0005027020233756441</v>
      </c>
      <c r="L21" s="9"/>
      <c r="M21" s="27" t="s">
        <v>92</v>
      </c>
      <c r="N21" s="27">
        <v>11</v>
      </c>
      <c r="O21" s="72">
        <f>N21/$N$22</f>
        <v>0.0013824305642830212</v>
      </c>
      <c r="Q21" s="57" t="s">
        <v>113</v>
      </c>
      <c r="R21" s="59">
        <v>1</v>
      </c>
      <c r="S21" s="66">
        <f>R21/$Z$16</f>
        <v>0.00017771459036786921</v>
      </c>
      <c r="T21" s="5"/>
      <c r="U21" s="57" t="s">
        <v>153</v>
      </c>
      <c r="V21" s="59">
        <v>67</v>
      </c>
      <c r="W21" s="66">
        <f>V21/$Z$16</f>
        <v>0.011906877554647236</v>
      </c>
      <c r="AB21" s="5"/>
      <c r="AC21" s="39" t="s">
        <v>200</v>
      </c>
      <c r="AD21" s="60">
        <v>1</v>
      </c>
      <c r="AE21" s="67">
        <f>AD21/$AD$45</f>
        <v>0.0009074410163339383</v>
      </c>
      <c r="AF21" s="5"/>
    </row>
    <row r="22" spans="1:32" ht="11.25" customHeight="1">
      <c r="A22" s="48" t="s">
        <v>6</v>
      </c>
      <c r="B22" s="48"/>
      <c r="C22" s="65"/>
      <c r="D22" s="9"/>
      <c r="E22" s="47" t="s">
        <v>41</v>
      </c>
      <c r="F22" s="47"/>
      <c r="G22" s="90"/>
      <c r="H22" s="9"/>
      <c r="I22" s="13" t="s">
        <v>67</v>
      </c>
      <c r="J22" s="13">
        <v>1</v>
      </c>
      <c r="K22" s="68">
        <f>J22/$N$12</f>
        <v>0.00012567550584391103</v>
      </c>
      <c r="L22" s="9"/>
      <c r="M22" s="27" t="s">
        <v>0</v>
      </c>
      <c r="N22" s="27">
        <f>SUM(N20:N21)</f>
        <v>7957</v>
      </c>
      <c r="O22" s="72">
        <f>N22/$N$22</f>
        <v>1</v>
      </c>
      <c r="Q22" s="57" t="s">
        <v>114</v>
      </c>
      <c r="R22" s="59">
        <v>4</v>
      </c>
      <c r="S22" s="66">
        <f>R22/$Z$16</f>
        <v>0.0007108583614714769</v>
      </c>
      <c r="T22" s="5"/>
      <c r="U22" s="57" t="s">
        <v>154</v>
      </c>
      <c r="V22" s="59">
        <v>1</v>
      </c>
      <c r="W22" s="66">
        <f>V22/$Z$16</f>
        <v>0.00017771459036786921</v>
      </c>
      <c r="AB22" s="5"/>
      <c r="AC22" s="39" t="s">
        <v>201</v>
      </c>
      <c r="AD22" s="60">
        <v>1</v>
      </c>
      <c r="AE22" s="67">
        <f>AD22/$AD$45</f>
        <v>0.0009074410163339383</v>
      </c>
      <c r="AF22" s="5"/>
    </row>
    <row r="23" spans="1:32" ht="11.25" customHeight="1">
      <c r="A23" s="21"/>
      <c r="B23" s="21" t="s">
        <v>13</v>
      </c>
      <c r="C23" s="65" t="s">
        <v>14</v>
      </c>
      <c r="D23" s="9"/>
      <c r="E23" s="35"/>
      <c r="F23" s="35" t="s">
        <v>13</v>
      </c>
      <c r="G23" s="90" t="s">
        <v>14</v>
      </c>
      <c r="H23" s="9"/>
      <c r="I23" s="13" t="s">
        <v>68</v>
      </c>
      <c r="J23" s="13">
        <v>11</v>
      </c>
      <c r="K23" s="68">
        <f>J23/$N$12</f>
        <v>0.0013824305642830212</v>
      </c>
      <c r="L23" s="9"/>
      <c r="M23" s="27" t="s">
        <v>1</v>
      </c>
      <c r="N23" s="29">
        <f>N21/3+N20</f>
        <v>7949.666666666667</v>
      </c>
      <c r="O23" s="74"/>
      <c r="Q23" s="57" t="s">
        <v>115</v>
      </c>
      <c r="R23" s="59">
        <v>633</v>
      </c>
      <c r="S23" s="66">
        <f>R23/$Z$16</f>
        <v>0.1124933357028612</v>
      </c>
      <c r="T23" s="5"/>
      <c r="U23" s="57" t="s">
        <v>155</v>
      </c>
      <c r="V23" s="59">
        <v>4</v>
      </c>
      <c r="W23" s="66">
        <f>V23/$Z$16</f>
        <v>0.0007108583614714769</v>
      </c>
      <c r="AB23" s="5"/>
      <c r="AC23" s="39" t="s">
        <v>202</v>
      </c>
      <c r="AD23" s="60">
        <v>1</v>
      </c>
      <c r="AE23" s="67">
        <f>AD23/$AD$45</f>
        <v>0.0009074410163339383</v>
      </c>
      <c r="AF23" s="5"/>
    </row>
    <row r="24" spans="1:32" ht="11.25" customHeight="1">
      <c r="A24" s="24" t="s">
        <v>32</v>
      </c>
      <c r="B24" s="24">
        <v>444</v>
      </c>
      <c r="C24" s="89">
        <f aca="true" t="shared" si="1" ref="C24:C32">B24/$B$34</f>
        <v>0.055799924594696494</v>
      </c>
      <c r="D24" s="9"/>
      <c r="E24" s="35" t="s">
        <v>45</v>
      </c>
      <c r="F24" s="35">
        <v>4076</v>
      </c>
      <c r="G24" s="90">
        <f>F24/$F$27</f>
        <v>0.5122533618197813</v>
      </c>
      <c r="H24" s="9"/>
      <c r="I24" s="13" t="s">
        <v>69</v>
      </c>
      <c r="J24" s="13">
        <v>32</v>
      </c>
      <c r="K24" s="68">
        <f>J24/$N$12</f>
        <v>0.004021616187005153</v>
      </c>
      <c r="L24" s="9"/>
      <c r="M24" s="30"/>
      <c r="N24" s="30"/>
      <c r="O24" s="74"/>
      <c r="Q24" s="57" t="s">
        <v>116</v>
      </c>
      <c r="R24" s="59">
        <v>4</v>
      </c>
      <c r="S24" s="66">
        <f>R24/$Z$16</f>
        <v>0.0007108583614714769</v>
      </c>
      <c r="T24" s="5"/>
      <c r="U24" s="57" t="s">
        <v>156</v>
      </c>
      <c r="V24" s="59">
        <v>12</v>
      </c>
      <c r="W24" s="66">
        <f>V24/$Z$16</f>
        <v>0.0021325750844144306</v>
      </c>
      <c r="AB24" s="5"/>
      <c r="AC24" s="39" t="s">
        <v>203</v>
      </c>
      <c r="AD24" s="60">
        <v>4</v>
      </c>
      <c r="AE24" s="67">
        <f>AD24/$AD$45</f>
        <v>0.003629764065335753</v>
      </c>
      <c r="AF24" s="5"/>
    </row>
    <row r="25" spans="1:32" ht="11.25" customHeight="1">
      <c r="A25" s="24" t="s">
        <v>33</v>
      </c>
      <c r="B25" s="24">
        <v>1792</v>
      </c>
      <c r="C25" s="89">
        <f t="shared" si="1"/>
        <v>0.22521050647228855</v>
      </c>
      <c r="D25" s="9"/>
      <c r="E25" s="35" t="s">
        <v>46</v>
      </c>
      <c r="F25" s="35">
        <v>3879</v>
      </c>
      <c r="G25" s="90">
        <f>F25/$F$27</f>
        <v>0.48749528716853086</v>
      </c>
      <c r="H25" s="9"/>
      <c r="I25" s="13" t="s">
        <v>70</v>
      </c>
      <c r="J25" s="13">
        <v>17</v>
      </c>
      <c r="K25" s="68">
        <f>J25/$N$12</f>
        <v>0.002136483599346487</v>
      </c>
      <c r="L25" s="9"/>
      <c r="M25" s="30" t="s">
        <v>2</v>
      </c>
      <c r="N25" s="30"/>
      <c r="O25" s="74"/>
      <c r="Q25" s="57" t="s">
        <v>117</v>
      </c>
      <c r="R25" s="59">
        <v>1</v>
      </c>
      <c r="S25" s="66">
        <f>R25/$Z$16</f>
        <v>0.00017771459036786921</v>
      </c>
      <c r="T25" s="5"/>
      <c r="U25" s="57" t="s">
        <v>157</v>
      </c>
      <c r="V25" s="59">
        <v>3</v>
      </c>
      <c r="W25" s="66">
        <f>V25/$Z$16</f>
        <v>0.0005331437711036076</v>
      </c>
      <c r="AB25" s="5"/>
      <c r="AC25" s="39" t="s">
        <v>204</v>
      </c>
      <c r="AD25" s="60">
        <v>288</v>
      </c>
      <c r="AE25" s="67">
        <f>AD25/$AD$45</f>
        <v>0.2613430127041742</v>
      </c>
      <c r="AF25" s="5"/>
    </row>
    <row r="26" spans="1:32" ht="11.25" customHeight="1">
      <c r="A26" s="24" t="s">
        <v>34</v>
      </c>
      <c r="B26" s="24">
        <v>1066</v>
      </c>
      <c r="C26" s="89">
        <f t="shared" si="1"/>
        <v>0.13397008922960915</v>
      </c>
      <c r="D26" s="9"/>
      <c r="E26" s="35" t="s">
        <v>40</v>
      </c>
      <c r="F26" s="35">
        <v>2</v>
      </c>
      <c r="G26" s="90">
        <f>F26/$F$27</f>
        <v>0.00025135101168782207</v>
      </c>
      <c r="H26" s="9"/>
      <c r="I26" s="13" t="s">
        <v>71</v>
      </c>
      <c r="J26" s="13">
        <v>6</v>
      </c>
      <c r="K26" s="68">
        <f>J26/$N$12</f>
        <v>0.0007540530350634661</v>
      </c>
      <c r="L26" s="9"/>
      <c r="M26" s="9"/>
      <c r="N26" s="9"/>
      <c r="O26" s="70"/>
      <c r="Q26" s="57" t="s">
        <v>118</v>
      </c>
      <c r="R26" s="59">
        <v>6</v>
      </c>
      <c r="S26" s="66">
        <f>R26/$Z$16</f>
        <v>0.0010662875422072153</v>
      </c>
      <c r="T26" s="5"/>
      <c r="U26" s="57" t="s">
        <v>158</v>
      </c>
      <c r="V26" s="59">
        <v>6</v>
      </c>
      <c r="W26" s="66">
        <f>V26/$Z$16</f>
        <v>0.0010662875422072153</v>
      </c>
      <c r="AB26" s="5"/>
      <c r="AC26" s="39" t="s">
        <v>205</v>
      </c>
      <c r="AD26" s="60">
        <v>12</v>
      </c>
      <c r="AE26" s="67">
        <f>AD26/$AD$45</f>
        <v>0.010889292196007259</v>
      </c>
      <c r="AF26" s="5"/>
    </row>
    <row r="27" spans="1:31" ht="11.25" customHeight="1">
      <c r="A27" s="24" t="s">
        <v>35</v>
      </c>
      <c r="B27" s="24">
        <v>265</v>
      </c>
      <c r="C27" s="89">
        <f t="shared" si="1"/>
        <v>0.033304009048636424</v>
      </c>
      <c r="D27" s="9"/>
      <c r="E27" s="35" t="s">
        <v>0</v>
      </c>
      <c r="F27" s="35">
        <f>SUM(F24:F26)</f>
        <v>7957</v>
      </c>
      <c r="G27" s="90">
        <f>F27/$F$27</f>
        <v>1</v>
      </c>
      <c r="H27" s="9"/>
      <c r="I27" s="13" t="s">
        <v>72</v>
      </c>
      <c r="J27" s="13">
        <v>1</v>
      </c>
      <c r="K27" s="68">
        <f>J27/$N$12</f>
        <v>0.00012567550584391103</v>
      </c>
      <c r="L27" s="9"/>
      <c r="M27" s="9"/>
      <c r="N27" s="9"/>
      <c r="O27" s="70"/>
      <c r="Q27" s="57" t="s">
        <v>119</v>
      </c>
      <c r="R27" s="59">
        <v>1</v>
      </c>
      <c r="S27" s="66">
        <f>R27/$Z$16</f>
        <v>0.00017771459036786921</v>
      </c>
      <c r="U27" s="57" t="s">
        <v>159</v>
      </c>
      <c r="V27" s="59">
        <v>7</v>
      </c>
      <c r="W27" s="66">
        <f>V27/$Z$16</f>
        <v>0.0012440021325750845</v>
      </c>
      <c r="AC27" s="39" t="s">
        <v>206</v>
      </c>
      <c r="AD27" s="60">
        <v>2</v>
      </c>
      <c r="AE27" s="67">
        <f>AD27/$AD$45</f>
        <v>0.0018148820326678765</v>
      </c>
    </row>
    <row r="28" spans="1:31" ht="11.25" customHeight="1">
      <c r="A28" s="24" t="s">
        <v>36</v>
      </c>
      <c r="B28" s="24">
        <v>2</v>
      </c>
      <c r="C28" s="89">
        <f t="shared" si="1"/>
        <v>0.00025135101168782207</v>
      </c>
      <c r="D28" s="9"/>
      <c r="H28" s="9"/>
      <c r="I28" s="13" t="s">
        <v>73</v>
      </c>
      <c r="J28" s="13">
        <v>27</v>
      </c>
      <c r="K28" s="68">
        <f>J28/$N$12</f>
        <v>0.0033932386577855975</v>
      </c>
      <c r="L28" s="9"/>
      <c r="M28" s="45" t="s">
        <v>7</v>
      </c>
      <c r="N28" s="38"/>
      <c r="O28" s="75"/>
      <c r="Q28" s="57" t="s">
        <v>120</v>
      </c>
      <c r="R28" s="59">
        <v>3</v>
      </c>
      <c r="S28" s="66">
        <f>R28/$Z$16</f>
        <v>0.0005331437711036076</v>
      </c>
      <c r="U28" s="57" t="s">
        <v>160</v>
      </c>
      <c r="V28" s="59">
        <v>7</v>
      </c>
      <c r="W28" s="66">
        <f>V28/$Z$16</f>
        <v>0.0012440021325750845</v>
      </c>
      <c r="AC28" s="39" t="s">
        <v>207</v>
      </c>
      <c r="AD28" s="60">
        <v>7</v>
      </c>
      <c r="AE28" s="67">
        <f>AD28/$AD$45</f>
        <v>0.006352087114337568</v>
      </c>
    </row>
    <row r="29" spans="1:31" ht="11.25" customHeight="1">
      <c r="A29" s="24" t="s">
        <v>37</v>
      </c>
      <c r="B29" s="24">
        <v>2</v>
      </c>
      <c r="C29" s="89">
        <f t="shared" si="1"/>
        <v>0.00025135101168782207</v>
      </c>
      <c r="D29" s="9"/>
      <c r="E29" s="26"/>
      <c r="F29" s="42"/>
      <c r="G29" s="87"/>
      <c r="H29" s="9"/>
      <c r="I29" s="13" t="s">
        <v>74</v>
      </c>
      <c r="J29" s="13">
        <v>5</v>
      </c>
      <c r="K29" s="68">
        <f>J29/$N$12</f>
        <v>0.0006283775292195551</v>
      </c>
      <c r="L29" s="9"/>
      <c r="M29" s="37"/>
      <c r="N29" s="40" t="s">
        <v>13</v>
      </c>
      <c r="O29" s="76" t="s">
        <v>14</v>
      </c>
      <c r="Q29" s="57" t="s">
        <v>121</v>
      </c>
      <c r="R29" s="59">
        <v>2</v>
      </c>
      <c r="S29" s="66">
        <f>R29/$Z$16</f>
        <v>0.00035542918073573843</v>
      </c>
      <c r="U29" s="57" t="s">
        <v>161</v>
      </c>
      <c r="V29" s="59">
        <v>57</v>
      </c>
      <c r="W29" s="66">
        <f>V29/$Z$16</f>
        <v>0.010129731650968544</v>
      </c>
      <c r="AC29" s="39" t="s">
        <v>208</v>
      </c>
      <c r="AD29" s="60">
        <v>1</v>
      </c>
      <c r="AE29" s="67">
        <f>AD29/$AD$45</f>
        <v>0.0009074410163339383</v>
      </c>
    </row>
    <row r="30" spans="1:31" ht="11.25" customHeight="1">
      <c r="A30" s="24" t="s">
        <v>38</v>
      </c>
      <c r="B30" s="24">
        <v>2924</v>
      </c>
      <c r="C30" s="89">
        <f t="shared" si="1"/>
        <v>0.3674751790875958</v>
      </c>
      <c r="D30" s="9"/>
      <c r="E30" s="9"/>
      <c r="F30" s="52"/>
      <c r="G30" s="82"/>
      <c r="H30" s="9"/>
      <c r="I30" s="13" t="s">
        <v>75</v>
      </c>
      <c r="J30" s="13">
        <v>4</v>
      </c>
      <c r="K30" s="68">
        <f>J30/$N$12</f>
        <v>0.0005027020233756441</v>
      </c>
      <c r="L30" s="9"/>
      <c r="M30" s="37" t="s">
        <v>96</v>
      </c>
      <c r="N30" s="41">
        <v>5659</v>
      </c>
      <c r="O30" s="77">
        <f>N30/$N$32</f>
        <v>0.7111976875706925</v>
      </c>
      <c r="Q30" s="57" t="s">
        <v>122</v>
      </c>
      <c r="R30" s="59">
        <v>10</v>
      </c>
      <c r="S30" s="66">
        <f>R30/$Z$16</f>
        <v>0.001777145903678692</v>
      </c>
      <c r="U30" s="57" t="s">
        <v>162</v>
      </c>
      <c r="V30" s="59">
        <v>4</v>
      </c>
      <c r="W30" s="66">
        <f>V30/$Z$16</f>
        <v>0.0007108583614714769</v>
      </c>
      <c r="AC30" s="39" t="s">
        <v>209</v>
      </c>
      <c r="AD30" s="60">
        <v>2</v>
      </c>
      <c r="AE30" s="67">
        <f>AD30/$AD$45</f>
        <v>0.0018148820326678765</v>
      </c>
    </row>
    <row r="31" spans="1:31" ht="11.25" customHeight="1">
      <c r="A31" s="24" t="s">
        <v>39</v>
      </c>
      <c r="B31" s="24">
        <v>1334</v>
      </c>
      <c r="C31" s="89">
        <f t="shared" si="1"/>
        <v>0.1676511247957773</v>
      </c>
      <c r="D31" s="9"/>
      <c r="E31" s="9"/>
      <c r="F31" s="52"/>
      <c r="G31" s="82"/>
      <c r="H31" s="9"/>
      <c r="I31" s="13" t="s">
        <v>76</v>
      </c>
      <c r="J31" s="13">
        <v>1</v>
      </c>
      <c r="K31" s="68">
        <f>J31/$N$12</f>
        <v>0.00012567550584391103</v>
      </c>
      <c r="L31" s="9"/>
      <c r="M31" s="38" t="s">
        <v>97</v>
      </c>
      <c r="N31" s="41">
        <v>2298</v>
      </c>
      <c r="O31" s="77">
        <f>N31/$N$32</f>
        <v>0.28880231242930754</v>
      </c>
      <c r="Q31" s="57" t="s">
        <v>123</v>
      </c>
      <c r="R31" s="59">
        <v>1</v>
      </c>
      <c r="S31" s="66">
        <f>R31/$Z$16</f>
        <v>0.00017771459036786921</v>
      </c>
      <c r="U31" s="57" t="s">
        <v>163</v>
      </c>
      <c r="V31" s="59">
        <v>9</v>
      </c>
      <c r="W31" s="66">
        <f>V31/$Z$16</f>
        <v>0.0015994313133108227</v>
      </c>
      <c r="AC31" s="39" t="s">
        <v>210</v>
      </c>
      <c r="AD31" s="60">
        <v>1</v>
      </c>
      <c r="AE31" s="67">
        <f>AD31/$AD$45</f>
        <v>0.0009074410163339383</v>
      </c>
    </row>
    <row r="32" spans="1:31" ht="11.25" customHeight="1">
      <c r="A32" s="24" t="s">
        <v>40</v>
      </c>
      <c r="B32" s="24">
        <v>128</v>
      </c>
      <c r="C32" s="89">
        <f t="shared" si="1"/>
        <v>0.016086464748020612</v>
      </c>
      <c r="D32" s="9"/>
      <c r="E32" s="46" t="s">
        <v>5</v>
      </c>
      <c r="F32" s="61"/>
      <c r="G32" s="83"/>
      <c r="H32" s="9"/>
      <c r="I32" s="13" t="s">
        <v>77</v>
      </c>
      <c r="J32" s="13">
        <v>98</v>
      </c>
      <c r="K32" s="68">
        <f>J32/$N$12</f>
        <v>0.01231619957270328</v>
      </c>
      <c r="L32" s="9"/>
      <c r="M32" s="38" t="s">
        <v>0</v>
      </c>
      <c r="N32" s="38">
        <f>N31+N30</f>
        <v>7957</v>
      </c>
      <c r="O32" s="77">
        <f>N32/$N$32</f>
        <v>1</v>
      </c>
      <c r="Q32" s="57" t="s">
        <v>124</v>
      </c>
      <c r="R32" s="59">
        <v>2</v>
      </c>
      <c r="S32" s="66">
        <f>R32/$Z$16</f>
        <v>0.00035542918073573843</v>
      </c>
      <c r="U32" s="57" t="s">
        <v>164</v>
      </c>
      <c r="V32" s="59">
        <v>3</v>
      </c>
      <c r="W32" s="66">
        <f>V32/$Z$16</f>
        <v>0.0005331437711036076</v>
      </c>
      <c r="AC32" s="39" t="s">
        <v>211</v>
      </c>
      <c r="AD32" s="60">
        <v>1</v>
      </c>
      <c r="AE32" s="67">
        <f>AD32/$AD$45</f>
        <v>0.0009074410163339383</v>
      </c>
    </row>
    <row r="33" spans="1:31" ht="11.25" customHeight="1">
      <c r="A33" s="24"/>
      <c r="B33" s="24"/>
      <c r="C33" s="89"/>
      <c r="D33" s="9"/>
      <c r="E33" s="31"/>
      <c r="F33" s="61" t="s">
        <v>0</v>
      </c>
      <c r="G33" s="83" t="s">
        <v>14</v>
      </c>
      <c r="H33" s="9"/>
      <c r="I33" s="13" t="s">
        <v>78</v>
      </c>
      <c r="J33" s="13">
        <v>1</v>
      </c>
      <c r="K33" s="68">
        <f>J33/$N$12</f>
        <v>0.00012567550584391103</v>
      </c>
      <c r="L33" s="9"/>
      <c r="M33" s="5"/>
      <c r="N33" s="5"/>
      <c r="O33" s="78"/>
      <c r="Q33" s="57" t="s">
        <v>125</v>
      </c>
      <c r="R33" s="59">
        <v>15</v>
      </c>
      <c r="S33" s="66">
        <f>R33/$Z$16</f>
        <v>0.002665718855518038</v>
      </c>
      <c r="U33" s="57" t="s">
        <v>165</v>
      </c>
      <c r="V33" s="59">
        <v>2</v>
      </c>
      <c r="W33" s="66">
        <f>V33/$Z$16</f>
        <v>0.00035542918073573843</v>
      </c>
      <c r="AC33" s="39" t="s">
        <v>212</v>
      </c>
      <c r="AD33" s="60">
        <v>1</v>
      </c>
      <c r="AE33" s="67">
        <f>AD33/$AD$45</f>
        <v>0.0009074410163339383</v>
      </c>
    </row>
    <row r="34" spans="1:31" ht="11.25" customHeight="1">
      <c r="A34" s="24" t="s">
        <v>0</v>
      </c>
      <c r="B34" s="24">
        <f>SUM(B24:B33)</f>
        <v>7957</v>
      </c>
      <c r="C34" s="89">
        <f>B34/$B$34</f>
        <v>1</v>
      </c>
      <c r="D34" s="9"/>
      <c r="E34" s="34" t="s">
        <v>93</v>
      </c>
      <c r="F34" s="61">
        <v>7946</v>
      </c>
      <c r="G34" s="83">
        <f aca="true" t="shared" si="2" ref="G34:G39">F34/$F$39</f>
        <v>0.998617569435717</v>
      </c>
      <c r="H34" s="9"/>
      <c r="I34" s="13" t="s">
        <v>79</v>
      </c>
      <c r="J34" s="13">
        <v>53</v>
      </c>
      <c r="K34" s="68">
        <f>J34/$N$12</f>
        <v>0.006660801809727284</v>
      </c>
      <c r="L34" s="9"/>
      <c r="O34" s="71"/>
      <c r="Q34" s="57" t="s">
        <v>126</v>
      </c>
      <c r="R34" s="59">
        <v>4</v>
      </c>
      <c r="S34" s="66">
        <f>R34/$Z$16</f>
        <v>0.0007108583614714769</v>
      </c>
      <c r="U34" s="57" t="s">
        <v>166</v>
      </c>
      <c r="V34" s="59">
        <v>2</v>
      </c>
      <c r="W34" s="66">
        <f>V34/$Z$16</f>
        <v>0.00035542918073573843</v>
      </c>
      <c r="AC34" s="39" t="s">
        <v>213</v>
      </c>
      <c r="AD34" s="60">
        <v>11</v>
      </c>
      <c r="AE34" s="67">
        <f>AD34/$AD$45</f>
        <v>0.009981851179673321</v>
      </c>
    </row>
    <row r="35" spans="1:31" ht="11.25" customHeight="1">
      <c r="A35" s="26"/>
      <c r="B35" s="26"/>
      <c r="C35" s="87"/>
      <c r="D35" s="9"/>
      <c r="E35" s="34" t="s">
        <v>94</v>
      </c>
      <c r="F35" s="61">
        <v>10</v>
      </c>
      <c r="G35" s="83">
        <f t="shared" si="2"/>
        <v>0.0012567550584391101</v>
      </c>
      <c r="H35" s="9"/>
      <c r="I35" s="13" t="s">
        <v>80</v>
      </c>
      <c r="J35" s="13">
        <v>14</v>
      </c>
      <c r="K35" s="68">
        <f>J35/$N$12</f>
        <v>0.0017594570818147543</v>
      </c>
      <c r="L35" s="9"/>
      <c r="O35" s="71"/>
      <c r="Q35" s="57" t="s">
        <v>127</v>
      </c>
      <c r="R35" s="59">
        <v>2</v>
      </c>
      <c r="S35" s="66">
        <f>R35/$Z$16</f>
        <v>0.00035542918073573843</v>
      </c>
      <c r="U35" s="57" t="s">
        <v>167</v>
      </c>
      <c r="V35" s="59">
        <v>1</v>
      </c>
      <c r="W35" s="66">
        <f>V35/$Z$16</f>
        <v>0.00017771459036786921</v>
      </c>
      <c r="AC35" s="39" t="s">
        <v>214</v>
      </c>
      <c r="AD35" s="60">
        <v>2</v>
      </c>
      <c r="AE35" s="67">
        <f>AD35/$AD$45</f>
        <v>0.0018148820326678765</v>
      </c>
    </row>
    <row r="36" spans="1:31" ht="11.25" customHeight="1">
      <c r="A36" s="26"/>
      <c r="B36" s="26"/>
      <c r="C36" s="87"/>
      <c r="D36" s="9"/>
      <c r="E36" s="34" t="s">
        <v>95</v>
      </c>
      <c r="F36" s="61">
        <v>1</v>
      </c>
      <c r="G36" s="83">
        <f t="shared" si="2"/>
        <v>0.00012567550584391103</v>
      </c>
      <c r="H36" s="9"/>
      <c r="I36" s="13" t="s">
        <v>81</v>
      </c>
      <c r="J36" s="13">
        <v>21</v>
      </c>
      <c r="K36" s="68">
        <f>J36/$N$12</f>
        <v>0.0026391856227221313</v>
      </c>
      <c r="L36" s="9"/>
      <c r="O36" s="71"/>
      <c r="Q36" s="57" t="s">
        <v>128</v>
      </c>
      <c r="R36" s="59">
        <v>9</v>
      </c>
      <c r="S36" s="66">
        <f>R36/$Z$16</f>
        <v>0.0015994313133108227</v>
      </c>
      <c r="U36" s="57" t="s">
        <v>168</v>
      </c>
      <c r="V36" s="59">
        <v>16</v>
      </c>
      <c r="W36" s="66">
        <f>V36/$Z$16</f>
        <v>0.0028434334458859074</v>
      </c>
      <c r="AC36" s="39" t="s">
        <v>215</v>
      </c>
      <c r="AD36" s="60">
        <v>2</v>
      </c>
      <c r="AE36" s="67">
        <f>AD36/$AD$45</f>
        <v>0.0018148820326678765</v>
      </c>
    </row>
    <row r="37" spans="1:31" ht="11.25" customHeight="1">
      <c r="A37" s="26"/>
      <c r="B37" s="26"/>
      <c r="C37" s="87"/>
      <c r="D37" s="9"/>
      <c r="E37" s="34"/>
      <c r="F37" s="61"/>
      <c r="G37" s="83">
        <f t="shared" si="2"/>
        <v>0</v>
      </c>
      <c r="H37" s="9"/>
      <c r="I37" s="13" t="s">
        <v>82</v>
      </c>
      <c r="J37" s="13">
        <v>2</v>
      </c>
      <c r="K37" s="68">
        <f>J37/$N$12</f>
        <v>0.00025135101168782207</v>
      </c>
      <c r="L37" s="9"/>
      <c r="O37" s="71"/>
      <c r="Q37" s="57" t="s">
        <v>129</v>
      </c>
      <c r="R37" s="59">
        <v>9</v>
      </c>
      <c r="S37" s="66">
        <f>R37/$Z$16</f>
        <v>0.0015994313133108227</v>
      </c>
      <c r="U37" s="57" t="s">
        <v>169</v>
      </c>
      <c r="V37" s="59">
        <v>40</v>
      </c>
      <c r="W37" s="66">
        <f>V37/$Z$16</f>
        <v>0.007108583614714768</v>
      </c>
      <c r="AC37" s="39" t="s">
        <v>216</v>
      </c>
      <c r="AD37" s="60">
        <v>3</v>
      </c>
      <c r="AE37" s="67">
        <f>AD37/$AD$45</f>
        <v>0.0027223230490018148</v>
      </c>
    </row>
    <row r="38" spans="1:31" ht="11.25" customHeight="1">
      <c r="A38" s="9"/>
      <c r="B38" s="9"/>
      <c r="C38" s="82"/>
      <c r="D38" s="9"/>
      <c r="E38" s="34"/>
      <c r="F38" s="61"/>
      <c r="G38" s="83"/>
      <c r="H38" s="9"/>
      <c r="I38" s="13" t="s">
        <v>83</v>
      </c>
      <c r="J38" s="13">
        <v>10</v>
      </c>
      <c r="K38" s="68">
        <f>J38/$N$12</f>
        <v>0.0012567550584391101</v>
      </c>
      <c r="L38" s="9"/>
      <c r="O38" s="71"/>
      <c r="Q38" s="57" t="s">
        <v>130</v>
      </c>
      <c r="R38" s="59">
        <v>12</v>
      </c>
      <c r="S38" s="66">
        <f>R38/$Z$16</f>
        <v>0.0021325750844144306</v>
      </c>
      <c r="U38" s="57" t="s">
        <v>170</v>
      </c>
      <c r="V38" s="59">
        <v>2</v>
      </c>
      <c r="W38" s="66">
        <f>V38/$Z$16</f>
        <v>0.00035542918073573843</v>
      </c>
      <c r="AC38" s="39" t="s">
        <v>217</v>
      </c>
      <c r="AD38" s="60">
        <v>4</v>
      </c>
      <c r="AE38" s="67">
        <f>AD38/$AD$45</f>
        <v>0.003629764065335753</v>
      </c>
    </row>
    <row r="39" spans="1:31" ht="11.25" customHeight="1">
      <c r="A39" s="24" t="s">
        <v>17</v>
      </c>
      <c r="B39" s="24"/>
      <c r="C39" s="24"/>
      <c r="D39" s="9"/>
      <c r="E39" s="32" t="s">
        <v>0</v>
      </c>
      <c r="F39" s="61">
        <f>SUM(F34:F38)</f>
        <v>7957</v>
      </c>
      <c r="G39" s="83">
        <f t="shared" si="2"/>
        <v>1</v>
      </c>
      <c r="H39" s="9"/>
      <c r="I39" s="13" t="s">
        <v>84</v>
      </c>
      <c r="J39" s="13">
        <v>27</v>
      </c>
      <c r="K39" s="68">
        <f>J39/$N$12</f>
        <v>0.0033932386577855975</v>
      </c>
      <c r="L39" s="9"/>
      <c r="O39" s="71"/>
      <c r="Q39" s="57" t="s">
        <v>131</v>
      </c>
      <c r="R39" s="59">
        <v>4</v>
      </c>
      <c r="S39" s="66">
        <f>R39/$Z$16</f>
        <v>0.0007108583614714769</v>
      </c>
      <c r="U39" s="57" t="s">
        <v>171</v>
      </c>
      <c r="V39" s="59">
        <v>63</v>
      </c>
      <c r="W39" s="66">
        <f>V39/$Z$16</f>
        <v>0.01119601919317576</v>
      </c>
      <c r="AC39" s="39" t="s">
        <v>218</v>
      </c>
      <c r="AD39" s="60">
        <v>1</v>
      </c>
      <c r="AE39" s="67">
        <f>AD39/$AD$45</f>
        <v>0.0009074410163339383</v>
      </c>
    </row>
    <row r="40" spans="1:31" ht="11.25" customHeight="1">
      <c r="A40" s="24" t="s">
        <v>18</v>
      </c>
      <c r="B40" s="24"/>
      <c r="C40" s="24"/>
      <c r="D40" s="9"/>
      <c r="E40" s="5"/>
      <c r="F40" s="62"/>
      <c r="G40" s="84"/>
      <c r="H40" s="9"/>
      <c r="I40" s="13" t="s">
        <v>85</v>
      </c>
      <c r="J40" s="13">
        <v>1</v>
      </c>
      <c r="K40" s="68">
        <f>J40/$N$12</f>
        <v>0.00012567550584391103</v>
      </c>
      <c r="L40" s="9"/>
      <c r="O40" s="71"/>
      <c r="Q40" s="57" t="s">
        <v>132</v>
      </c>
      <c r="R40" s="59">
        <v>2</v>
      </c>
      <c r="S40" s="66">
        <f>R40/$Z$16</f>
        <v>0.00035542918073573843</v>
      </c>
      <c r="U40" s="57" t="s">
        <v>172</v>
      </c>
      <c r="V40" s="59">
        <v>1</v>
      </c>
      <c r="W40" s="66">
        <f>V40/$Z$16</f>
        <v>0.00017771459036786921</v>
      </c>
      <c r="AC40" s="39" t="s">
        <v>219</v>
      </c>
      <c r="AD40" s="60">
        <v>1</v>
      </c>
      <c r="AE40" s="67">
        <f>AD40/$AD$45</f>
        <v>0.0009074410163339383</v>
      </c>
    </row>
    <row r="41" spans="1:31" ht="11.25" customHeight="1">
      <c r="A41" s="24" t="s">
        <v>19</v>
      </c>
      <c r="B41" s="24"/>
      <c r="C41" s="24"/>
      <c r="D41" s="9"/>
      <c r="E41" s="5"/>
      <c r="F41" s="62"/>
      <c r="G41" s="84"/>
      <c r="H41" s="9"/>
      <c r="I41" s="13" t="s">
        <v>86</v>
      </c>
      <c r="J41" s="13">
        <v>1</v>
      </c>
      <c r="K41" s="68">
        <f>J41/$N$12</f>
        <v>0.00012567550584391103</v>
      </c>
      <c r="L41" s="9"/>
      <c r="O41" s="71"/>
      <c r="Q41" s="57" t="s">
        <v>133</v>
      </c>
      <c r="R41" s="59">
        <v>4</v>
      </c>
      <c r="S41" s="66">
        <f>R41/$Z$16</f>
        <v>0.0007108583614714769</v>
      </c>
      <c r="U41" s="57" t="s">
        <v>173</v>
      </c>
      <c r="V41" s="59">
        <v>2</v>
      </c>
      <c r="W41" s="66">
        <f>V41/$Z$16</f>
        <v>0.00035542918073573843</v>
      </c>
      <c r="AC41" s="39" t="s">
        <v>220</v>
      </c>
      <c r="AD41" s="60">
        <v>4</v>
      </c>
      <c r="AE41" s="67">
        <f>AD41/$AD$45</f>
        <v>0.003629764065335753</v>
      </c>
    </row>
    <row r="42" spans="1:31" ht="11.25" customHeight="1">
      <c r="A42" s="24" t="s">
        <v>32</v>
      </c>
      <c r="B42" s="24">
        <v>549</v>
      </c>
      <c r="C42" s="89">
        <f>B42/$B$34</f>
        <v>0.06899585270830715</v>
      </c>
      <c r="D42" s="9"/>
      <c r="E42" s="5"/>
      <c r="F42" s="62"/>
      <c r="G42" s="84"/>
      <c r="H42" s="9"/>
      <c r="I42" s="13" t="s">
        <v>87</v>
      </c>
      <c r="J42" s="13">
        <v>8</v>
      </c>
      <c r="K42" s="68">
        <f>J42/$N$12</f>
        <v>0.0010054040467512883</v>
      </c>
      <c r="L42" s="9"/>
      <c r="O42" s="71"/>
      <c r="Q42" s="57" t="s">
        <v>134</v>
      </c>
      <c r="R42" s="59">
        <v>5</v>
      </c>
      <c r="S42" s="66">
        <f>R42/$Z$16</f>
        <v>0.000888572951839346</v>
      </c>
      <c r="U42" s="57" t="s">
        <v>174</v>
      </c>
      <c r="V42" s="59">
        <v>27</v>
      </c>
      <c r="W42" s="66">
        <f>V42/$Z$16</f>
        <v>0.004798293939932468</v>
      </c>
      <c r="AC42" s="39" t="s">
        <v>221</v>
      </c>
      <c r="AD42" s="60">
        <v>1</v>
      </c>
      <c r="AE42" s="67">
        <f>AD42/$AD$45</f>
        <v>0.0009074410163339383</v>
      </c>
    </row>
    <row r="43" spans="1:31" ht="11.25" customHeight="1">
      <c r="A43" s="24" t="s">
        <v>44</v>
      </c>
      <c r="B43" s="24">
        <v>95</v>
      </c>
      <c r="C43" s="89">
        <f>B43/$B$34</f>
        <v>0.011939173055171547</v>
      </c>
      <c r="D43" s="9"/>
      <c r="E43" s="5"/>
      <c r="F43" s="62"/>
      <c r="G43" s="84"/>
      <c r="H43" s="9"/>
      <c r="I43" s="13" t="s">
        <v>88</v>
      </c>
      <c r="J43" s="13">
        <v>52</v>
      </c>
      <c r="K43" s="68">
        <f>J43/$N$12</f>
        <v>0.006535126303883373</v>
      </c>
      <c r="L43" s="9"/>
      <c r="O43" s="71"/>
      <c r="Q43" s="57" t="s">
        <v>135</v>
      </c>
      <c r="R43" s="59">
        <v>5</v>
      </c>
      <c r="S43" s="66">
        <f>R43/$Z$16</f>
        <v>0.000888572951839346</v>
      </c>
      <c r="U43" s="57" t="s">
        <v>175</v>
      </c>
      <c r="V43" s="59">
        <v>2</v>
      </c>
      <c r="W43" s="66">
        <f>V43/$Z$16</f>
        <v>0.00035542918073573843</v>
      </c>
      <c r="AC43" s="39" t="s">
        <v>222</v>
      </c>
      <c r="AD43" s="60">
        <v>4</v>
      </c>
      <c r="AE43" s="67">
        <f>AD43/$AD$45</f>
        <v>0.003629764065335753</v>
      </c>
    </row>
    <row r="44" spans="1:31" ht="11.25" customHeight="1">
      <c r="A44" s="24" t="s">
        <v>37</v>
      </c>
      <c r="B44" s="24">
        <v>19</v>
      </c>
      <c r="C44" s="89">
        <f>B44/$B$34</f>
        <v>0.0023878346110343092</v>
      </c>
      <c r="D44" s="26"/>
      <c r="E44" s="5"/>
      <c r="F44" s="62"/>
      <c r="G44" s="84"/>
      <c r="H44" s="9"/>
      <c r="I44" s="13" t="s">
        <v>89</v>
      </c>
      <c r="J44" s="13">
        <v>1</v>
      </c>
      <c r="K44" s="68">
        <f>J44/$N$12</f>
        <v>0.00012567550584391103</v>
      </c>
      <c r="L44" s="9"/>
      <c r="O44" s="71"/>
      <c r="Q44" s="57" t="s">
        <v>136</v>
      </c>
      <c r="R44" s="59">
        <v>226</v>
      </c>
      <c r="S44" s="66">
        <f>R44/$Z$16</f>
        <v>0.04016349742313844</v>
      </c>
      <c r="U44" s="57" t="s">
        <v>176</v>
      </c>
      <c r="V44" s="59">
        <v>12</v>
      </c>
      <c r="W44" s="66">
        <f>V44/$Z$16</f>
        <v>0.0021325750844144306</v>
      </c>
      <c r="AC44" s="39" t="s">
        <v>223</v>
      </c>
      <c r="AD44" s="60">
        <v>3</v>
      </c>
      <c r="AE44" s="67">
        <f>AD44/$AD$45</f>
        <v>0.0027223230490018148</v>
      </c>
    </row>
    <row r="45" spans="1:31" ht="11.25">
      <c r="A45" s="24" t="s">
        <v>33</v>
      </c>
      <c r="B45" s="24">
        <v>2050</v>
      </c>
      <c r="C45" s="89">
        <f>B45/$B$34</f>
        <v>0.25763478698001757</v>
      </c>
      <c r="D45" s="42"/>
      <c r="E45" s="5"/>
      <c r="F45" s="62"/>
      <c r="G45" s="84"/>
      <c r="H45" s="9"/>
      <c r="I45" s="13" t="s">
        <v>90</v>
      </c>
      <c r="J45" s="13">
        <v>50</v>
      </c>
      <c r="K45" s="68">
        <f>J45/$N$12</f>
        <v>0.006283775292195551</v>
      </c>
      <c r="L45" s="9"/>
      <c r="O45" s="71"/>
      <c r="Q45" s="57" t="s">
        <v>137</v>
      </c>
      <c r="R45" s="59">
        <v>21</v>
      </c>
      <c r="S45" s="66">
        <f>R45/$Z$16</f>
        <v>0.0037320063977252533</v>
      </c>
      <c r="U45" s="57" t="s">
        <v>177</v>
      </c>
      <c r="V45" s="59">
        <v>3</v>
      </c>
      <c r="W45" s="66">
        <f>V45/$Z$16</f>
        <v>0.0005331437711036076</v>
      </c>
      <c r="AC45" s="39" t="s">
        <v>15</v>
      </c>
      <c r="AD45" s="60">
        <f>SUM(AD5:AD44)</f>
        <v>1102</v>
      </c>
      <c r="AE45" s="67">
        <f>AD45/$AD$45</f>
        <v>1</v>
      </c>
    </row>
    <row r="46" spans="1:12" ht="11.2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</row>
    <row r="47" spans="1:11" ht="11.25">
      <c r="A47" s="5"/>
      <c r="B47" s="5"/>
      <c r="C47" s="91"/>
      <c r="D47" s="8"/>
      <c r="E47" s="5"/>
      <c r="F47" s="62"/>
      <c r="G47" s="84"/>
      <c r="H47" s="5"/>
      <c r="K47" s="80"/>
    </row>
    <row r="48" spans="1:8" ht="11.25">
      <c r="A48" s="5"/>
      <c r="B48" s="5"/>
      <c r="C48" s="91"/>
      <c r="D48" s="8"/>
      <c r="E48" s="5"/>
      <c r="F48" s="62"/>
      <c r="G48" s="84"/>
      <c r="H48" s="5"/>
    </row>
    <row r="49" spans="1:8" ht="11.25">
      <c r="A49" s="6"/>
      <c r="B49" s="6"/>
      <c r="C49" s="92"/>
      <c r="D49" s="8"/>
      <c r="E49" s="5"/>
      <c r="F49" s="62"/>
      <c r="G49" s="84"/>
      <c r="H49" s="5"/>
    </row>
    <row r="50" spans="1:8" ht="11.25">
      <c r="A50" s="6"/>
      <c r="B50" s="6"/>
      <c r="C50" s="92"/>
      <c r="D50" s="8"/>
      <c r="E50" s="5"/>
      <c r="F50" s="62"/>
      <c r="G50" s="84"/>
      <c r="H50" s="5"/>
    </row>
    <row r="51" spans="1:8" ht="11.25">
      <c r="A51" s="7"/>
      <c r="B51" s="7"/>
      <c r="C51" s="92"/>
      <c r="D51" s="5"/>
      <c r="E51" s="5"/>
      <c r="F51" s="62"/>
      <c r="G51" s="84"/>
      <c r="H51" s="5"/>
    </row>
    <row r="52" spans="1:8" ht="11.25">
      <c r="A52" s="5"/>
      <c r="B52" s="5"/>
      <c r="C52" s="91"/>
      <c r="D52" s="5"/>
      <c r="E52" s="5"/>
      <c r="F52" s="62"/>
      <c r="G52" s="84"/>
      <c r="H52" s="5"/>
    </row>
    <row r="53" spans="1:8" ht="11.25">
      <c r="A53" s="5"/>
      <c r="B53" s="5"/>
      <c r="C53" s="91"/>
      <c r="D53" s="5"/>
      <c r="E53" s="5"/>
      <c r="F53" s="62"/>
      <c r="G53" s="84"/>
      <c r="H53" s="5"/>
    </row>
    <row r="54" spans="1:8" ht="11.25">
      <c r="A54" s="5"/>
      <c r="B54" s="5"/>
      <c r="C54" s="91"/>
      <c r="D54" s="5"/>
      <c r="E54" s="5"/>
      <c r="F54" s="62"/>
      <c r="G54" s="84"/>
      <c r="H54" s="5"/>
    </row>
    <row r="55" spans="1:8" ht="11.25">
      <c r="A55" s="5"/>
      <c r="B55" s="5"/>
      <c r="C55" s="91"/>
      <c r="D55" s="5"/>
      <c r="E55" s="5"/>
      <c r="F55" s="62"/>
      <c r="G55" s="84"/>
      <c r="H55" s="5"/>
    </row>
    <row r="56" spans="1:8" ht="11.25">
      <c r="A56" s="5"/>
      <c r="B56" s="5"/>
      <c r="C56" s="91"/>
      <c r="D56" s="5"/>
      <c r="E56" s="5"/>
      <c r="F56" s="62"/>
      <c r="G56" s="84"/>
      <c r="H56" s="5"/>
    </row>
    <row r="57" spans="1:8" ht="11.25">
      <c r="A57" s="5"/>
      <c r="B57" s="5"/>
      <c r="C57" s="91"/>
      <c r="D57" s="5"/>
      <c r="E57" s="5"/>
      <c r="F57" s="62"/>
      <c r="G57" s="84"/>
      <c r="H57" s="5"/>
    </row>
    <row r="58" spans="1:8" ht="11.25">
      <c r="A58" s="5"/>
      <c r="B58" s="5"/>
      <c r="C58" s="91"/>
      <c r="D58" s="5"/>
      <c r="E58" s="5"/>
      <c r="F58" s="62"/>
      <c r="G58" s="84"/>
      <c r="H58" s="5"/>
    </row>
    <row r="59" spans="1:8" ht="11.25">
      <c r="A59" s="5"/>
      <c r="B59" s="5"/>
      <c r="C59" s="91"/>
      <c r="D59" s="5"/>
      <c r="E59" s="5"/>
      <c r="F59" s="62"/>
      <c r="G59" s="84"/>
      <c r="H59" s="5"/>
    </row>
    <row r="60" spans="1:8" ht="11.25">
      <c r="A60" s="5"/>
      <c r="B60" s="5"/>
      <c r="C60" s="91"/>
      <c r="D60" s="5"/>
      <c r="E60" s="5"/>
      <c r="F60" s="62"/>
      <c r="G60" s="84"/>
      <c r="H60" s="5"/>
    </row>
    <row r="61" spans="1:8" ht="11.25">
      <c r="A61" s="5"/>
      <c r="B61" s="5"/>
      <c r="C61" s="91"/>
      <c r="D61" s="5"/>
      <c r="E61" s="5"/>
      <c r="F61" s="62"/>
      <c r="G61" s="84"/>
      <c r="H61" s="5"/>
    </row>
    <row r="62" spans="1:8" ht="11.25">
      <c r="A62" s="5"/>
      <c r="B62" s="5"/>
      <c r="C62" s="91"/>
      <c r="D62" s="5"/>
      <c r="E62" s="5"/>
      <c r="F62" s="62"/>
      <c r="G62" s="84"/>
      <c r="H62" s="5"/>
    </row>
    <row r="63" spans="1:8" ht="11.25">
      <c r="A63" s="5"/>
      <c r="B63" s="5"/>
      <c r="C63" s="62"/>
      <c r="D63" s="5"/>
      <c r="E63" s="5"/>
      <c r="F63" s="62"/>
      <c r="G63" s="84"/>
      <c r="H63" s="5"/>
    </row>
    <row r="64" spans="1:8" ht="11.25">
      <c r="A64" s="5"/>
      <c r="B64" s="5"/>
      <c r="C64" s="62"/>
      <c r="D64" s="5"/>
      <c r="G64" s="85"/>
      <c r="H64" s="5"/>
    </row>
    <row r="65" spans="1:8" ht="11.25">
      <c r="A65" s="5"/>
      <c r="B65" s="5"/>
      <c r="C65" s="62"/>
      <c r="D65" s="5"/>
      <c r="G65" s="85"/>
      <c r="H65" s="5"/>
    </row>
    <row r="66" spans="1:8" ht="11.25">
      <c r="A66" s="5"/>
      <c r="B66" s="5"/>
      <c r="C66" s="62"/>
      <c r="D66" s="5"/>
      <c r="G66" s="85"/>
      <c r="H66" s="5"/>
    </row>
    <row r="67" spans="1:8" ht="11.25">
      <c r="A67" s="5"/>
      <c r="B67" s="5"/>
      <c r="C67" s="62"/>
      <c r="D67" s="5"/>
      <c r="G67" s="85"/>
      <c r="H67" s="5"/>
    </row>
    <row r="68" spans="1:8" ht="11.25">
      <c r="A68" s="5"/>
      <c r="B68" s="5"/>
      <c r="C68" s="62"/>
      <c r="D68" s="5"/>
      <c r="G68" s="85"/>
      <c r="H68" s="5"/>
    </row>
    <row r="69" spans="1:8" ht="11.25">
      <c r="A69" s="5"/>
      <c r="B69" s="5"/>
      <c r="C69" s="62"/>
      <c r="D69" s="5"/>
      <c r="H69" s="5"/>
    </row>
    <row r="70" spans="1:3" ht="11.25">
      <c r="A70" s="5"/>
      <c r="B70" s="5"/>
      <c r="C70" s="62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2022-09-08T18:44:43Z</dcterms:modified>
  <cp:category/>
  <cp:version/>
  <cp:contentType/>
  <cp:contentStatus/>
</cp:coreProperties>
</file>